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quadro confronto variante" sheetId="1" r:id="rId1"/>
  </sheets>
  <definedNames>
    <definedName name="_01_Acquisto_di_beni_pubblica_amministrazione">'quadro confronto variante'!$C$90:$C$93</definedName>
    <definedName name="_02_Acquisto_o_realizzazione_di_servizi_pubblica_amministrazione">'quadro confronto variante'!$D$90:$D$103</definedName>
    <definedName name="_03_Realizzazione_di_lavori_pubblici">'quadro confronto variante'!$E$90:$E$102</definedName>
    <definedName name="_06_Concessione_di_contributi_ad_altri_soggetti_diversi_da_unità_produttive">'quadro confronto variante'!$F$90:$F$98</definedName>
    <definedName name="_07_Concessione_di_incentivi_ad_unità_produttive">'quadro confronto variante'!$G$90:$G$98</definedName>
    <definedName name="_08_Sottoscrizione_iniziale_o_aumento_di_capitale_sociale_compresi_spin_off_fondi_di_rischio_o_di_garanzia">'quadro confronto variante'!$H$90:$H$92</definedName>
    <definedName name="_ftn1" localSheetId="0">'quadro confronto variante'!#REF!</definedName>
    <definedName name="_ftnref1" localSheetId="0">'quadro confronto variante'!$C$4</definedName>
    <definedName name="_xlnm.Print_Area" localSheetId="0">'quadro confronto variante'!$B$1:$M$65</definedName>
    <definedName name="Descrizione_natura">'quadro confronto variante'!$B$90:$B$95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64" i="1"/>
  <c r="G63" i="1"/>
  <c r="G62" i="1"/>
  <c r="G61" i="1"/>
  <c r="G60" i="1"/>
  <c r="H59" i="1"/>
  <c r="G58" i="1"/>
  <c r="H64" i="1"/>
  <c r="H63" i="1"/>
  <c r="H62" i="1"/>
  <c r="H61" i="1"/>
  <c r="H60" i="1"/>
  <c r="H58" i="1"/>
  <c r="L6" i="1"/>
  <c r="L7" i="1"/>
  <c r="L8" i="1"/>
  <c r="L9" i="1"/>
  <c r="L10" i="1"/>
  <c r="L11" i="1"/>
  <c r="L12" i="1"/>
  <c r="L13" i="1"/>
  <c r="L14" i="1"/>
  <c r="L15" i="1"/>
  <c r="L16" i="1"/>
  <c r="L17" i="1"/>
  <c r="L44" i="1"/>
  <c r="L48" i="1"/>
  <c r="L49" i="1"/>
  <c r="L50" i="1"/>
  <c r="L51" i="1"/>
  <c r="L52" i="1"/>
  <c r="L53" i="1"/>
  <c r="L54" i="1"/>
  <c r="K6" i="1"/>
  <c r="K7" i="1"/>
  <c r="K8" i="1"/>
  <c r="K9" i="1"/>
  <c r="K10" i="1"/>
  <c r="K11" i="1"/>
  <c r="K12" i="1"/>
  <c r="K13" i="1"/>
  <c r="K14" i="1"/>
  <c r="K15" i="1"/>
  <c r="K16" i="1"/>
  <c r="K17" i="1"/>
  <c r="K44" i="1"/>
  <c r="K48" i="1"/>
  <c r="K49" i="1"/>
  <c r="K50" i="1"/>
  <c r="K51" i="1"/>
  <c r="K52" i="1"/>
  <c r="K53" i="1"/>
  <c r="K54" i="1"/>
  <c r="G65" i="1" l="1"/>
  <c r="H65" i="1"/>
  <c r="J55" i="1" s="1"/>
  <c r="L5" i="1"/>
  <c r="K5" i="1"/>
  <c r="K55" i="1" l="1"/>
  <c r="H55" i="1"/>
  <c r="L55" i="1" s="1"/>
  <c r="I55" i="1"/>
  <c r="G55" i="1"/>
</calcChain>
</file>

<file path=xl/sharedStrings.xml><?xml version="1.0" encoding="utf-8"?>
<sst xmlns="http://schemas.openxmlformats.org/spreadsheetml/2006/main" count="167" uniqueCount="103">
  <si>
    <t>Descrizione</t>
  </si>
  <si>
    <t>Tipologia di spesa</t>
  </si>
  <si>
    <t>Nuovo corpo di fabbrica uso magazzino</t>
  </si>
  <si>
    <t>Computo metrico estimativo ing. XXXX</t>
  </si>
  <si>
    <t>Investimenti strutturali</t>
  </si>
  <si>
    <t>Ristrutturazione bagni e spogliatoi personale</t>
  </si>
  <si>
    <t>Onorario ing. XXXX per realizzazione progetto, pratiche edilizie e direzione lavori</t>
  </si>
  <si>
    <t>Preventivo del XX/XX/XXXX</t>
  </si>
  <si>
    <t>Nuova cella frigorifera – Coibentazione e porte</t>
  </si>
  <si>
    <t>Preventivo n. XXX ditta XXXX del XX/XX/XXXX</t>
  </si>
  <si>
    <t>Nuova cella frigorifera – Impianto di refrigerazione</t>
  </si>
  <si>
    <t>Macchine e attrezzature</t>
  </si>
  <si>
    <t>Impianto fotovoltaico 25 kWp</t>
  </si>
  <si>
    <t>Nuova unità di V categoria</t>
  </si>
  <si>
    <t>Compenso dott. XXX per predisposizione domanda contributo e supporto domanda di pagamento</t>
  </si>
  <si>
    <t>TOTALE</t>
  </si>
  <si>
    <t>Documento di riferimento</t>
  </si>
  <si>
    <t>spesa non oggetto di variante</t>
  </si>
  <si>
    <t>spesa oggetto di variante</t>
  </si>
  <si>
    <t>Macchina produzione ghiaccio</t>
  </si>
  <si>
    <t>nuova spesa</t>
  </si>
  <si>
    <t>Preventivo del XX/XX/XXXX ditta XXXX del XX/XX/XXXX</t>
  </si>
  <si>
    <t>Nastro trasportatore (n.)</t>
  </si>
  <si>
    <t xml:space="preserve"> Transpallet Toyota (n. 3)</t>
  </si>
  <si>
    <t>Spesa ammessa come da QE allegato alla comunicazione di concessione contributo (€)</t>
  </si>
  <si>
    <t>Contributo concesso come da QE allegato alla comunicazione di concessione contributo (€)</t>
  </si>
  <si>
    <t>Natura spesa</t>
  </si>
  <si>
    <t>Voce di spesa</t>
  </si>
  <si>
    <t>Spesa prevista dalla variante (€)</t>
  </si>
  <si>
    <t>Contributo richiesto con variante (€)</t>
  </si>
  <si>
    <t>Acquisto immobili</t>
  </si>
  <si>
    <t>SPESE GENERALI</t>
  </si>
  <si>
    <t>Spese per attività di formazione e consulenza</t>
  </si>
  <si>
    <t>Spese per attività di studi, monitoraggio e ricerche</t>
  </si>
  <si>
    <t>Premi e indennità</t>
  </si>
  <si>
    <t>CATEGORIE SPESA</t>
  </si>
  <si>
    <t>CONTRIBUTO RICHIESTO IN VARIANTE</t>
  </si>
  <si>
    <t>CONTRIBUTO ORIGINALE</t>
  </si>
  <si>
    <t>01.00 Altro</t>
  </si>
  <si>
    <t>01.01 Beni oggetto dell'acquisto</t>
  </si>
  <si>
    <t>01.02 Assistenza non compresa nel costo del bene</t>
  </si>
  <si>
    <t>01.03 IVA</t>
  </si>
  <si>
    <t>02.00 Altro</t>
  </si>
  <si>
    <t>02.01 Materiali inventariabili</t>
  </si>
  <si>
    <t>02.02 Materiale di consumo</t>
  </si>
  <si>
    <t>02.03 Costi per elaborazioni dati</t>
  </si>
  <si>
    <t>02.04 Personale non dipendente da destinare allo specifico progetto</t>
  </si>
  <si>
    <t>02.05 Servizi esterni (compresi lavori)</t>
  </si>
  <si>
    <t>02.06 Missioni</t>
  </si>
  <si>
    <t>02.07 Convegni</t>
  </si>
  <si>
    <t>02.08 Pubblicazioni</t>
  </si>
  <si>
    <t>02.09 Costi forfettizzati e spese generali</t>
  </si>
  <si>
    <t>02.10 consulenze e spese di deposito (per brevetti)</t>
  </si>
  <si>
    <t>02.11 Pagamento tasse di deposito o mantenimento (per brevetti)</t>
  </si>
  <si>
    <t>02.12 IVA</t>
  </si>
  <si>
    <t>02.13 Costo del personale dipendente della PA</t>
  </si>
  <si>
    <t>03.00 Altro</t>
  </si>
  <si>
    <t>03.01 Progettazione e studi</t>
  </si>
  <si>
    <t>03.02 Acquisizione aree o immobili</t>
  </si>
  <si>
    <t>03.03 Lavori</t>
  </si>
  <si>
    <t>03.04 Oneri di sicurezza</t>
  </si>
  <si>
    <t>03.05 Servizi di consulenza</t>
  </si>
  <si>
    <t>03.06 Interferenze</t>
  </si>
  <si>
    <t>03.07 Imprevisti</t>
  </si>
  <si>
    <t>03.08 IVA su lavori e oneri di sicurezza</t>
  </si>
  <si>
    <t>03.09 IVA residua</t>
  </si>
  <si>
    <t>03.10 Oneri di investimento</t>
  </si>
  <si>
    <t>03.31 Lavori a carico del concessionario</t>
  </si>
  <si>
    <t>03.41 Oneri di sicurezza a carico del concessionario</t>
  </si>
  <si>
    <t>06.00 Altro</t>
  </si>
  <si>
    <t>06.01 Materiali inventariabili</t>
  </si>
  <si>
    <t>06.02 Materiale di consumo</t>
  </si>
  <si>
    <t>06.03 Progettazione e studi</t>
  </si>
  <si>
    <t>06.04 Lavori</t>
  </si>
  <si>
    <t>06.05 Oneri di sicurezza</t>
  </si>
  <si>
    <t>06.06 IVA su lavori e oneri di sicurezza</t>
  </si>
  <si>
    <t>06.07 IVA residua</t>
  </si>
  <si>
    <t>06.08 Imprevisti</t>
  </si>
  <si>
    <t>07.00 Altro</t>
  </si>
  <si>
    <t>07.01 Materiali inventariabili</t>
  </si>
  <si>
    <t>07.02 Materiale di consumo</t>
  </si>
  <si>
    <t>07.03 Progettazione e studi</t>
  </si>
  <si>
    <t>07.04 Lavori</t>
  </si>
  <si>
    <t>07.05 Oneri di sicurezza</t>
  </si>
  <si>
    <t>07.06 IVA su lavori e oneri di sicurezza</t>
  </si>
  <si>
    <t>07.07 IVA residua</t>
  </si>
  <si>
    <t>07.08 Imprevisti</t>
  </si>
  <si>
    <t>08.00 Altro</t>
  </si>
  <si>
    <t>08.01 Conferimento in denaro</t>
  </si>
  <si>
    <t>08.03 Conferimento in natura e/o crediti</t>
  </si>
  <si>
    <t xml:space="preserve">Descrizione_natura </t>
  </si>
  <si>
    <t>_03_Realizzazione_di_lavori_pubblici_(opere_ed_impiantistica)</t>
  </si>
  <si>
    <t>_07_Concessione_di_incentivi_ad_unità_produttive</t>
  </si>
  <si>
    <t>_03_Realizzazione_di_lavori_pubblici</t>
  </si>
  <si>
    <t>_06_Concessione_di_contributi_ad_altri_soggetti_diversi_da_unità_produttive</t>
  </si>
  <si>
    <t>_08_Sottoscrizione_iniziale_o_aumento_di_capitale_sociale_compresi_spin_off_fondi_di_rischio_o_di_garanzia</t>
  </si>
  <si>
    <t>_01_Acquisto_di_beni_pubblica_amministrazione</t>
  </si>
  <si>
    <t>_02_Acquisto_o_realizzazione_di_servizi_pubblica_amministrazione</t>
  </si>
  <si>
    <t>Differenza spesa prevista</t>
  </si>
  <si>
    <t>Differenza contributo richiesto</t>
  </si>
  <si>
    <t>Note</t>
  </si>
  <si>
    <t>Rifacimento piazzale esterno</t>
  </si>
  <si>
    <t>Altre spese generali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</si>
</sst>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3" xfId="0" applyBorder="1" applyAlignment="1">
      <alignment horizontal="center"/>
    </xf>
    <xf numFmtId="0" fontId="0" fillId="0" borderId="1" xfId="0" applyBorder="1"/>
    <xf numFmtId="4" fontId="2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/>
    </xf>
    <xf numFmtId="4" fontId="3" fillId="0" borderId="0" xfId="0" applyNumberFormat="1" applyFont="1" applyProtection="1"/>
    <xf numFmtId="4" fontId="1" fillId="0" borderId="2" xfId="0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3" fillId="2" borderId="1" xfId="0" applyFont="1" applyFill="1" applyBorder="1"/>
    <xf numFmtId="0" fontId="0" fillId="0" borderId="4" xfId="0" applyBorder="1"/>
    <xf numFmtId="0" fontId="3" fillId="2" borderId="4" xfId="0" applyFont="1" applyFill="1" applyBorder="1"/>
    <xf numFmtId="0" fontId="0" fillId="3" borderId="0" xfId="0" applyFill="1"/>
    <xf numFmtId="0" fontId="0" fillId="0" borderId="5" xfId="0" applyBorder="1"/>
    <xf numFmtId="0" fontId="0" fillId="3" borderId="5" xfId="0" applyFill="1" applyBorder="1"/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4" fontId="2" fillId="0" borderId="10" xfId="0" applyNumberFormat="1" applyFont="1" applyBorder="1" applyAlignment="1" applyProtection="1">
      <alignment horizontal="right" vertical="center" wrapText="1"/>
    </xf>
    <xf numFmtId="0" fontId="0" fillId="0" borderId="11" xfId="0" applyBorder="1" applyProtection="1"/>
    <xf numFmtId="4" fontId="2" fillId="0" borderId="12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right" vertical="center" wrapText="1"/>
      <protection locked="0"/>
    </xf>
    <xf numFmtId="0" fontId="0" fillId="0" borderId="9" xfId="0" applyBorder="1" applyAlignment="1" applyProtection="1">
      <alignment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104"/>
  <sheetViews>
    <sheetView tabSelected="1" workbookViewId="0">
      <selection activeCell="J55" sqref="J55"/>
    </sheetView>
  </sheetViews>
  <sheetFormatPr defaultRowHeight="15" x14ac:dyDescent="0.25"/>
  <cols>
    <col min="1" max="1" width="2.5703125" customWidth="1"/>
    <col min="2" max="2" width="56" customWidth="1"/>
    <col min="3" max="4" width="32.28515625" customWidth="1"/>
    <col min="5" max="5" width="41.5703125" customWidth="1"/>
    <col min="6" max="6" width="42.140625" customWidth="1"/>
    <col min="7" max="12" width="18.140625" customWidth="1"/>
    <col min="13" max="13" width="27.5703125" bestFit="1" customWidth="1"/>
  </cols>
  <sheetData>
    <row r="3" spans="2:13" ht="11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60" x14ac:dyDescent="0.25">
      <c r="B4" s="37" t="s">
        <v>0</v>
      </c>
      <c r="C4" s="37" t="s">
        <v>16</v>
      </c>
      <c r="D4" s="37" t="s">
        <v>1</v>
      </c>
      <c r="E4" s="37" t="s">
        <v>26</v>
      </c>
      <c r="F4" s="37" t="s">
        <v>27</v>
      </c>
      <c r="G4" s="37" t="s">
        <v>24</v>
      </c>
      <c r="H4" s="37" t="s">
        <v>25</v>
      </c>
      <c r="I4" s="37" t="s">
        <v>28</v>
      </c>
      <c r="J4" s="37" t="s">
        <v>29</v>
      </c>
      <c r="K4" s="37" t="s">
        <v>98</v>
      </c>
      <c r="L4" s="37" t="s">
        <v>99</v>
      </c>
      <c r="M4" s="37" t="s">
        <v>100</v>
      </c>
    </row>
    <row r="5" spans="2:13" ht="30.75" customHeight="1" x14ac:dyDescent="0.25">
      <c r="B5" s="9" t="s">
        <v>2</v>
      </c>
      <c r="C5" s="8" t="s">
        <v>3</v>
      </c>
      <c r="D5" s="9" t="s">
        <v>4</v>
      </c>
      <c r="E5" s="8" t="s">
        <v>92</v>
      </c>
      <c r="F5" s="8" t="s">
        <v>81</v>
      </c>
      <c r="G5" s="10">
        <v>70000</v>
      </c>
      <c r="H5" s="10">
        <v>35000</v>
      </c>
      <c r="I5" s="10">
        <v>40000</v>
      </c>
      <c r="J5" s="10">
        <v>20000</v>
      </c>
      <c r="K5" s="10">
        <f>I5-G5</f>
        <v>-30000</v>
      </c>
      <c r="L5" s="10">
        <f>J5-H5</f>
        <v>-15000</v>
      </c>
      <c r="M5" s="11" t="s">
        <v>17</v>
      </c>
    </row>
    <row r="6" spans="2:13" ht="30.75" customHeight="1" x14ac:dyDescent="0.25">
      <c r="B6" s="9" t="s">
        <v>5</v>
      </c>
      <c r="C6" s="8" t="s">
        <v>3</v>
      </c>
      <c r="D6" s="9" t="s">
        <v>4</v>
      </c>
      <c r="E6" s="8" t="s">
        <v>92</v>
      </c>
      <c r="F6" s="8" t="s">
        <v>82</v>
      </c>
      <c r="G6" s="10">
        <v>35000</v>
      </c>
      <c r="H6" s="10">
        <v>17500</v>
      </c>
      <c r="I6" s="10">
        <v>35000</v>
      </c>
      <c r="J6" s="10">
        <v>17500</v>
      </c>
      <c r="K6" s="10">
        <f t="shared" ref="K6:K54" si="0">I6-G6</f>
        <v>0</v>
      </c>
      <c r="L6" s="10">
        <f t="shared" ref="L6:L54" si="1">J6-H6</f>
        <v>0</v>
      </c>
      <c r="M6" s="11" t="s">
        <v>17</v>
      </c>
    </row>
    <row r="7" spans="2:13" ht="30.75" customHeight="1" x14ac:dyDescent="0.25">
      <c r="B7" s="40" t="s">
        <v>6</v>
      </c>
      <c r="C7" s="41" t="s">
        <v>7</v>
      </c>
      <c r="D7" s="40" t="s">
        <v>31</v>
      </c>
      <c r="E7" s="41" t="s">
        <v>92</v>
      </c>
      <c r="F7" s="41" t="s">
        <v>81</v>
      </c>
      <c r="G7" s="10">
        <v>15000</v>
      </c>
      <c r="H7" s="10">
        <v>7500</v>
      </c>
      <c r="I7" s="10">
        <v>15000</v>
      </c>
      <c r="J7" s="10">
        <v>7500</v>
      </c>
      <c r="K7" s="10">
        <f t="shared" si="0"/>
        <v>0</v>
      </c>
      <c r="L7" s="10">
        <f t="shared" si="1"/>
        <v>0</v>
      </c>
      <c r="M7" s="11" t="s">
        <v>17</v>
      </c>
    </row>
    <row r="8" spans="2:13" ht="30.75" customHeight="1" x14ac:dyDescent="0.25">
      <c r="B8" s="9" t="s">
        <v>8</v>
      </c>
      <c r="C8" s="8" t="s">
        <v>9</v>
      </c>
      <c r="D8" s="9" t="s">
        <v>11</v>
      </c>
      <c r="E8" s="8" t="s">
        <v>92</v>
      </c>
      <c r="F8" s="8" t="s">
        <v>79</v>
      </c>
      <c r="G8" s="10">
        <v>20000</v>
      </c>
      <c r="H8" s="10">
        <v>10000</v>
      </c>
      <c r="I8" s="10">
        <v>20000</v>
      </c>
      <c r="J8" s="10">
        <v>10000</v>
      </c>
      <c r="K8" s="10">
        <f t="shared" si="0"/>
        <v>0</v>
      </c>
      <c r="L8" s="10">
        <f t="shared" si="1"/>
        <v>0</v>
      </c>
      <c r="M8" s="11" t="s">
        <v>17</v>
      </c>
    </row>
    <row r="9" spans="2:13" ht="30.75" customHeight="1" x14ac:dyDescent="0.25">
      <c r="B9" s="9" t="s">
        <v>10</v>
      </c>
      <c r="C9" s="8" t="s">
        <v>9</v>
      </c>
      <c r="D9" s="9" t="s">
        <v>4</v>
      </c>
      <c r="E9" s="8" t="s">
        <v>92</v>
      </c>
      <c r="F9" s="8" t="s">
        <v>82</v>
      </c>
      <c r="G9" s="10">
        <v>10000</v>
      </c>
      <c r="H9" s="10">
        <v>5000</v>
      </c>
      <c r="I9" s="12">
        <v>10000</v>
      </c>
      <c r="J9" s="12">
        <v>5000</v>
      </c>
      <c r="K9" s="10">
        <f t="shared" si="0"/>
        <v>0</v>
      </c>
      <c r="L9" s="10">
        <f t="shared" si="1"/>
        <v>0</v>
      </c>
      <c r="M9" s="11" t="s">
        <v>17</v>
      </c>
    </row>
    <row r="10" spans="2:13" ht="30.75" customHeight="1" x14ac:dyDescent="0.25">
      <c r="B10" s="34" t="s">
        <v>12</v>
      </c>
      <c r="C10" s="7" t="s">
        <v>9</v>
      </c>
      <c r="D10" s="9" t="s">
        <v>11</v>
      </c>
      <c r="E10" s="8" t="s">
        <v>92</v>
      </c>
      <c r="F10" s="8" t="s">
        <v>79</v>
      </c>
      <c r="G10" s="13">
        <v>60000</v>
      </c>
      <c r="H10" s="13">
        <v>30000</v>
      </c>
      <c r="I10" s="14">
        <v>0</v>
      </c>
      <c r="J10" s="14">
        <v>0</v>
      </c>
      <c r="K10" s="13">
        <f t="shared" si="0"/>
        <v>-60000</v>
      </c>
      <c r="L10" s="13">
        <f t="shared" si="1"/>
        <v>-30000</v>
      </c>
      <c r="M10" s="15" t="s">
        <v>18</v>
      </c>
    </row>
    <row r="11" spans="2:13" ht="30.75" customHeight="1" x14ac:dyDescent="0.25">
      <c r="B11" s="9" t="s">
        <v>13</v>
      </c>
      <c r="C11" s="8" t="s">
        <v>9</v>
      </c>
      <c r="D11" s="9" t="s">
        <v>4</v>
      </c>
      <c r="E11" s="8" t="s">
        <v>92</v>
      </c>
      <c r="F11" s="8" t="s">
        <v>79</v>
      </c>
      <c r="G11" s="10">
        <v>220000</v>
      </c>
      <c r="H11" s="10">
        <v>110000</v>
      </c>
      <c r="I11" s="10">
        <v>220000</v>
      </c>
      <c r="J11" s="10">
        <v>110000</v>
      </c>
      <c r="K11" s="10">
        <f t="shared" si="0"/>
        <v>0</v>
      </c>
      <c r="L11" s="10">
        <f t="shared" si="1"/>
        <v>0</v>
      </c>
      <c r="M11" s="11" t="s">
        <v>17</v>
      </c>
    </row>
    <row r="12" spans="2:13" ht="30.75" customHeight="1" x14ac:dyDescent="0.25">
      <c r="B12" s="40" t="s">
        <v>14</v>
      </c>
      <c r="C12" s="41" t="s">
        <v>7</v>
      </c>
      <c r="D12" s="40" t="s">
        <v>31</v>
      </c>
      <c r="E12" s="41" t="s">
        <v>92</v>
      </c>
      <c r="F12" s="41" t="s">
        <v>78</v>
      </c>
      <c r="G12" s="10">
        <v>10000</v>
      </c>
      <c r="H12" s="10">
        <v>5000</v>
      </c>
      <c r="I12" s="10">
        <v>10000</v>
      </c>
      <c r="J12" s="10">
        <v>5000</v>
      </c>
      <c r="K12" s="10">
        <f t="shared" si="0"/>
        <v>0</v>
      </c>
      <c r="L12" s="10">
        <f t="shared" si="1"/>
        <v>0</v>
      </c>
      <c r="M12" s="11" t="s">
        <v>17</v>
      </c>
    </row>
    <row r="13" spans="2:13" ht="30.75" customHeight="1" x14ac:dyDescent="0.25">
      <c r="B13" s="34" t="s">
        <v>23</v>
      </c>
      <c r="C13" s="7" t="s">
        <v>21</v>
      </c>
      <c r="D13" s="9" t="s">
        <v>11</v>
      </c>
      <c r="E13" s="8" t="s">
        <v>92</v>
      </c>
      <c r="F13" s="8" t="s">
        <v>79</v>
      </c>
      <c r="G13" s="16">
        <v>0</v>
      </c>
      <c r="H13" s="16">
        <v>0</v>
      </c>
      <c r="I13" s="13">
        <v>30000</v>
      </c>
      <c r="J13" s="13">
        <v>15000</v>
      </c>
      <c r="K13" s="13">
        <f t="shared" si="0"/>
        <v>30000</v>
      </c>
      <c r="L13" s="13">
        <f t="shared" si="1"/>
        <v>15000</v>
      </c>
      <c r="M13" s="15" t="s">
        <v>20</v>
      </c>
    </row>
    <row r="14" spans="2:13" ht="30.75" customHeight="1" x14ac:dyDescent="0.25">
      <c r="B14" s="34" t="s">
        <v>19</v>
      </c>
      <c r="C14" s="7" t="s">
        <v>21</v>
      </c>
      <c r="D14" s="9" t="s">
        <v>11</v>
      </c>
      <c r="E14" s="8" t="s">
        <v>92</v>
      </c>
      <c r="F14" s="8" t="s">
        <v>79</v>
      </c>
      <c r="G14" s="16">
        <v>0</v>
      </c>
      <c r="H14" s="16">
        <v>0</v>
      </c>
      <c r="I14" s="13">
        <v>40000</v>
      </c>
      <c r="J14" s="13">
        <v>20000</v>
      </c>
      <c r="K14" s="13">
        <f t="shared" si="0"/>
        <v>40000</v>
      </c>
      <c r="L14" s="13">
        <f t="shared" si="1"/>
        <v>20000</v>
      </c>
      <c r="M14" s="15" t="s">
        <v>20</v>
      </c>
    </row>
    <row r="15" spans="2:13" ht="30.75" customHeight="1" x14ac:dyDescent="0.25">
      <c r="B15" s="34" t="s">
        <v>22</v>
      </c>
      <c r="C15" s="7" t="s">
        <v>21</v>
      </c>
      <c r="D15" s="9" t="s">
        <v>11</v>
      </c>
      <c r="E15" s="8" t="s">
        <v>92</v>
      </c>
      <c r="F15" s="8" t="s">
        <v>79</v>
      </c>
      <c r="G15" s="16">
        <v>0</v>
      </c>
      <c r="H15" s="16">
        <v>0</v>
      </c>
      <c r="I15" s="13">
        <v>18000</v>
      </c>
      <c r="J15" s="13">
        <v>9000</v>
      </c>
      <c r="K15" s="13">
        <f t="shared" si="0"/>
        <v>18000</v>
      </c>
      <c r="L15" s="13">
        <f t="shared" si="1"/>
        <v>9000</v>
      </c>
      <c r="M15" s="15" t="s">
        <v>20</v>
      </c>
    </row>
    <row r="16" spans="2:13" ht="30.75" customHeight="1" x14ac:dyDescent="0.25">
      <c r="B16" s="40" t="s">
        <v>102</v>
      </c>
      <c r="C16" s="41" t="s">
        <v>7</v>
      </c>
      <c r="D16" s="40" t="s">
        <v>31</v>
      </c>
      <c r="E16" s="41" t="s">
        <v>92</v>
      </c>
      <c r="F16" s="41" t="s">
        <v>78</v>
      </c>
      <c r="G16" s="10">
        <v>10000</v>
      </c>
      <c r="H16" s="10">
        <v>5000</v>
      </c>
      <c r="I16" s="10">
        <v>10000</v>
      </c>
      <c r="J16" s="10">
        <v>5000</v>
      </c>
      <c r="K16" s="10">
        <f t="shared" si="0"/>
        <v>0</v>
      </c>
      <c r="L16" s="10">
        <f t="shared" si="1"/>
        <v>0</v>
      </c>
      <c r="M16" s="11" t="s">
        <v>17</v>
      </c>
    </row>
    <row r="17" spans="2:13" ht="30.75" customHeight="1" x14ac:dyDescent="0.25">
      <c r="B17" s="9" t="s">
        <v>101</v>
      </c>
      <c r="C17" s="8" t="s">
        <v>3</v>
      </c>
      <c r="D17" s="9" t="s">
        <v>4</v>
      </c>
      <c r="E17" s="8" t="s">
        <v>92</v>
      </c>
      <c r="F17" s="8" t="s">
        <v>82</v>
      </c>
      <c r="G17" s="13">
        <v>0</v>
      </c>
      <c r="H17" s="13">
        <v>0</v>
      </c>
      <c r="I17" s="13">
        <v>10000</v>
      </c>
      <c r="J17" s="13">
        <v>5000</v>
      </c>
      <c r="K17" s="13">
        <f t="shared" si="0"/>
        <v>10000</v>
      </c>
      <c r="L17" s="13">
        <f t="shared" si="1"/>
        <v>5000</v>
      </c>
      <c r="M17" s="15" t="s">
        <v>20</v>
      </c>
    </row>
    <row r="18" spans="2:13" ht="30.75" customHeight="1" x14ac:dyDescent="0.25">
      <c r="B18" s="9"/>
      <c r="C18" s="8"/>
      <c r="D18" s="9"/>
      <c r="E18" s="8"/>
      <c r="F18" s="8"/>
      <c r="G18" s="10"/>
      <c r="H18" s="10"/>
      <c r="I18" s="10"/>
      <c r="J18" s="10"/>
      <c r="K18" s="10"/>
      <c r="L18" s="10"/>
      <c r="M18" s="11"/>
    </row>
    <row r="19" spans="2:13" ht="30.75" customHeight="1" x14ac:dyDescent="0.25">
      <c r="B19" s="9"/>
      <c r="C19" s="8"/>
      <c r="D19" s="9"/>
      <c r="E19" s="8"/>
      <c r="F19" s="8"/>
      <c r="G19" s="10"/>
      <c r="H19" s="10"/>
      <c r="I19" s="10"/>
      <c r="J19" s="10"/>
      <c r="K19" s="10"/>
      <c r="L19" s="10"/>
      <c r="M19" s="11"/>
    </row>
    <row r="20" spans="2:13" ht="30.75" customHeight="1" x14ac:dyDescent="0.25">
      <c r="B20" s="9"/>
      <c r="C20" s="8"/>
      <c r="D20" s="9"/>
      <c r="E20" s="8"/>
      <c r="F20" s="8"/>
      <c r="G20" s="10"/>
      <c r="H20" s="10"/>
      <c r="I20" s="10"/>
      <c r="J20" s="10"/>
      <c r="K20" s="10"/>
      <c r="L20" s="10"/>
      <c r="M20" s="11"/>
    </row>
    <row r="21" spans="2:13" ht="30.75" customHeight="1" x14ac:dyDescent="0.25">
      <c r="B21" s="9"/>
      <c r="C21" s="8"/>
      <c r="D21" s="9"/>
      <c r="E21" s="8"/>
      <c r="F21" s="8"/>
      <c r="G21" s="10"/>
      <c r="H21" s="10"/>
      <c r="I21" s="10"/>
      <c r="J21" s="10"/>
      <c r="K21" s="10"/>
      <c r="L21" s="10"/>
      <c r="M21" s="11"/>
    </row>
    <row r="22" spans="2:13" ht="30.75" customHeight="1" x14ac:dyDescent="0.25">
      <c r="B22" s="9"/>
      <c r="C22" s="8"/>
      <c r="D22" s="9"/>
      <c r="E22" s="8"/>
      <c r="F22" s="8"/>
      <c r="G22" s="10"/>
      <c r="H22" s="10"/>
      <c r="I22" s="10"/>
      <c r="J22" s="10"/>
      <c r="K22" s="10"/>
      <c r="L22" s="10"/>
      <c r="M22" s="11"/>
    </row>
    <row r="23" spans="2:13" ht="30.75" customHeight="1" x14ac:dyDescent="0.25">
      <c r="B23" s="9"/>
      <c r="C23" s="8"/>
      <c r="D23" s="9"/>
      <c r="E23" s="8"/>
      <c r="F23" s="8"/>
      <c r="G23" s="10"/>
      <c r="H23" s="10"/>
      <c r="I23" s="10"/>
      <c r="J23" s="10"/>
      <c r="K23" s="10"/>
      <c r="L23" s="10"/>
      <c r="M23" s="11"/>
    </row>
    <row r="24" spans="2:13" ht="30.75" customHeight="1" x14ac:dyDescent="0.25">
      <c r="B24" s="9"/>
      <c r="C24" s="8"/>
      <c r="D24" s="9"/>
      <c r="E24" s="8"/>
      <c r="F24" s="8"/>
      <c r="G24" s="10"/>
      <c r="H24" s="10"/>
      <c r="I24" s="10"/>
      <c r="J24" s="10"/>
      <c r="K24" s="10"/>
      <c r="L24" s="10"/>
      <c r="M24" s="11"/>
    </row>
    <row r="25" spans="2:13" ht="30.75" customHeight="1" x14ac:dyDescent="0.25">
      <c r="B25" s="9"/>
      <c r="C25" s="8"/>
      <c r="D25" s="9"/>
      <c r="E25" s="8"/>
      <c r="F25" s="8"/>
      <c r="G25" s="10"/>
      <c r="H25" s="10"/>
      <c r="I25" s="10"/>
      <c r="J25" s="10"/>
      <c r="K25" s="10"/>
      <c r="L25" s="10"/>
      <c r="M25" s="11"/>
    </row>
    <row r="26" spans="2:13" ht="30.75" customHeight="1" x14ac:dyDescent="0.25">
      <c r="B26" s="9"/>
      <c r="C26" s="8"/>
      <c r="D26" s="9"/>
      <c r="E26" s="8"/>
      <c r="F26" s="8"/>
      <c r="G26" s="10"/>
      <c r="H26" s="10"/>
      <c r="I26" s="10"/>
      <c r="J26" s="10"/>
      <c r="K26" s="10"/>
      <c r="L26" s="10"/>
      <c r="M26" s="11"/>
    </row>
    <row r="27" spans="2:13" ht="30.75" customHeight="1" x14ac:dyDescent="0.25">
      <c r="B27" s="9"/>
      <c r="C27" s="8"/>
      <c r="D27" s="9"/>
      <c r="E27" s="8"/>
      <c r="F27" s="8"/>
      <c r="G27" s="10"/>
      <c r="H27" s="10"/>
      <c r="I27" s="10"/>
      <c r="J27" s="10"/>
      <c r="K27" s="10"/>
      <c r="L27" s="10"/>
      <c r="M27" s="11"/>
    </row>
    <row r="28" spans="2:13" ht="30.75" customHeight="1" x14ac:dyDescent="0.25">
      <c r="B28" s="9"/>
      <c r="C28" s="8"/>
      <c r="D28" s="9"/>
      <c r="E28" s="8"/>
      <c r="F28" s="8"/>
      <c r="G28" s="10"/>
      <c r="H28" s="10"/>
      <c r="I28" s="10"/>
      <c r="J28" s="10"/>
      <c r="K28" s="10"/>
      <c r="L28" s="10"/>
      <c r="M28" s="11"/>
    </row>
    <row r="29" spans="2:13" ht="30.75" customHeight="1" x14ac:dyDescent="0.25">
      <c r="B29" s="9"/>
      <c r="C29" s="8"/>
      <c r="D29" s="9"/>
      <c r="E29" s="8"/>
      <c r="F29" s="8"/>
      <c r="G29" s="10"/>
      <c r="H29" s="10"/>
      <c r="I29" s="10"/>
      <c r="J29" s="10"/>
      <c r="K29" s="10"/>
      <c r="L29" s="10"/>
      <c r="M29" s="11"/>
    </row>
    <row r="30" spans="2:13" ht="30.75" customHeight="1" x14ac:dyDescent="0.25">
      <c r="B30" s="9"/>
      <c r="C30" s="8"/>
      <c r="D30" s="9"/>
      <c r="E30" s="8"/>
      <c r="F30" s="8"/>
      <c r="G30" s="10"/>
      <c r="H30" s="10"/>
      <c r="I30" s="10"/>
      <c r="J30" s="10"/>
      <c r="K30" s="10"/>
      <c r="L30" s="10"/>
      <c r="M30" s="11"/>
    </row>
    <row r="31" spans="2:13" ht="30.75" customHeight="1" x14ac:dyDescent="0.25">
      <c r="B31" s="9"/>
      <c r="C31" s="8"/>
      <c r="D31" s="9"/>
      <c r="E31" s="8"/>
      <c r="F31" s="8"/>
      <c r="G31" s="10"/>
      <c r="H31" s="10"/>
      <c r="I31" s="10"/>
      <c r="J31" s="10"/>
      <c r="K31" s="10"/>
      <c r="L31" s="10"/>
      <c r="M31" s="11"/>
    </row>
    <row r="32" spans="2:13" ht="30.75" customHeight="1" x14ac:dyDescent="0.25">
      <c r="B32" s="9"/>
      <c r="C32" s="8"/>
      <c r="D32" s="9"/>
      <c r="E32" s="8"/>
      <c r="F32" s="8"/>
      <c r="G32" s="10"/>
      <c r="H32" s="10"/>
      <c r="I32" s="10"/>
      <c r="J32" s="10"/>
      <c r="K32" s="10"/>
      <c r="L32" s="10"/>
      <c r="M32" s="11"/>
    </row>
    <row r="33" spans="2:13" ht="30.75" customHeight="1" x14ac:dyDescent="0.25">
      <c r="B33" s="9"/>
      <c r="C33" s="8"/>
      <c r="D33" s="9"/>
      <c r="E33" s="8"/>
      <c r="F33" s="8"/>
      <c r="G33" s="10"/>
      <c r="H33" s="10"/>
      <c r="I33" s="10"/>
      <c r="J33" s="10"/>
      <c r="K33" s="10"/>
      <c r="L33" s="10"/>
      <c r="M33" s="11"/>
    </row>
    <row r="34" spans="2:13" ht="30.75" customHeight="1" x14ac:dyDescent="0.25">
      <c r="B34" s="9"/>
      <c r="C34" s="8"/>
      <c r="D34" s="9"/>
      <c r="E34" s="8"/>
      <c r="F34" s="8"/>
      <c r="G34" s="10"/>
      <c r="H34" s="10"/>
      <c r="I34" s="10"/>
      <c r="J34" s="10"/>
      <c r="K34" s="10"/>
      <c r="L34" s="10"/>
      <c r="M34" s="11"/>
    </row>
    <row r="35" spans="2:13" ht="30.75" customHeight="1" x14ac:dyDescent="0.25">
      <c r="B35" s="9"/>
      <c r="C35" s="8"/>
      <c r="D35" s="9"/>
      <c r="E35" s="8"/>
      <c r="F35" s="8"/>
      <c r="G35" s="10"/>
      <c r="H35" s="10"/>
      <c r="I35" s="10"/>
      <c r="J35" s="10"/>
      <c r="K35" s="10"/>
      <c r="L35" s="10"/>
      <c r="M35" s="11"/>
    </row>
    <row r="36" spans="2:13" ht="30.75" customHeight="1" x14ac:dyDescent="0.25">
      <c r="B36" s="9"/>
      <c r="C36" s="8"/>
      <c r="D36" s="9"/>
      <c r="E36" s="8"/>
      <c r="F36" s="8"/>
      <c r="G36" s="10"/>
      <c r="H36" s="10"/>
      <c r="I36" s="10"/>
      <c r="J36" s="10"/>
      <c r="K36" s="10"/>
      <c r="L36" s="10"/>
      <c r="M36" s="11"/>
    </row>
    <row r="37" spans="2:13" ht="30.75" customHeight="1" x14ac:dyDescent="0.25">
      <c r="B37" s="9"/>
      <c r="C37" s="8"/>
      <c r="D37" s="9"/>
      <c r="E37" s="8"/>
      <c r="F37" s="8"/>
      <c r="G37" s="10"/>
      <c r="H37" s="10"/>
      <c r="I37" s="10"/>
      <c r="J37" s="10"/>
      <c r="K37" s="10"/>
      <c r="L37" s="10"/>
      <c r="M37" s="11"/>
    </row>
    <row r="38" spans="2:13" ht="30.75" customHeight="1" x14ac:dyDescent="0.25">
      <c r="B38" s="9"/>
      <c r="C38" s="8"/>
      <c r="D38" s="9"/>
      <c r="E38" s="8"/>
      <c r="F38" s="8"/>
      <c r="G38" s="10"/>
      <c r="H38" s="10"/>
      <c r="I38" s="10"/>
      <c r="J38" s="10"/>
      <c r="K38" s="10"/>
      <c r="L38" s="10"/>
      <c r="M38" s="11"/>
    </row>
    <row r="39" spans="2:13" ht="30.75" customHeight="1" x14ac:dyDescent="0.25">
      <c r="B39" s="9"/>
      <c r="C39" s="8"/>
      <c r="D39" s="9"/>
      <c r="E39" s="8"/>
      <c r="F39" s="8"/>
      <c r="G39" s="10"/>
      <c r="H39" s="10"/>
      <c r="I39" s="10"/>
      <c r="J39" s="10"/>
      <c r="K39" s="10"/>
      <c r="L39" s="10"/>
      <c r="M39" s="11"/>
    </row>
    <row r="40" spans="2:13" ht="30.75" customHeight="1" x14ac:dyDescent="0.25">
      <c r="B40" s="9"/>
      <c r="C40" s="8"/>
      <c r="D40" s="9"/>
      <c r="E40" s="8"/>
      <c r="F40" s="8"/>
      <c r="G40" s="10"/>
      <c r="H40" s="10"/>
      <c r="I40" s="10"/>
      <c r="J40" s="10"/>
      <c r="K40" s="10"/>
      <c r="L40" s="10"/>
      <c r="M40" s="11"/>
    </row>
    <row r="41" spans="2:13" ht="30.75" customHeight="1" x14ac:dyDescent="0.25">
      <c r="B41" s="9"/>
      <c r="C41" s="8"/>
      <c r="D41" s="9"/>
      <c r="E41" s="8"/>
      <c r="F41" s="8"/>
      <c r="G41" s="10"/>
      <c r="H41" s="10"/>
      <c r="I41" s="10"/>
      <c r="J41" s="10"/>
      <c r="K41" s="10"/>
      <c r="L41" s="10"/>
      <c r="M41" s="11"/>
    </row>
    <row r="42" spans="2:13" ht="30.75" customHeight="1" x14ac:dyDescent="0.25">
      <c r="B42" s="9"/>
      <c r="C42" s="8"/>
      <c r="D42" s="9"/>
      <c r="E42" s="8"/>
      <c r="F42" s="8"/>
      <c r="G42" s="10"/>
      <c r="H42" s="10"/>
      <c r="I42" s="10"/>
      <c r="J42" s="10"/>
      <c r="K42" s="10"/>
      <c r="L42" s="10"/>
      <c r="M42" s="11"/>
    </row>
    <row r="43" spans="2:13" ht="30.75" customHeight="1" x14ac:dyDescent="0.25">
      <c r="B43" s="9"/>
      <c r="C43" s="8"/>
      <c r="D43" s="9"/>
      <c r="E43" s="8"/>
      <c r="F43" s="8"/>
      <c r="G43" s="10"/>
      <c r="H43" s="10"/>
      <c r="I43" s="10"/>
      <c r="J43" s="10"/>
      <c r="K43" s="10"/>
      <c r="L43" s="10"/>
      <c r="M43" s="11"/>
    </row>
    <row r="44" spans="2:13" ht="30.75" customHeight="1" x14ac:dyDescent="0.25">
      <c r="B44" s="9"/>
      <c r="C44" s="8"/>
      <c r="D44" s="9"/>
      <c r="E44" s="8"/>
      <c r="F44" s="8"/>
      <c r="G44" s="10"/>
      <c r="H44" s="10"/>
      <c r="I44" s="10"/>
      <c r="J44" s="10"/>
      <c r="K44" s="10">
        <f t="shared" si="0"/>
        <v>0</v>
      </c>
      <c r="L44" s="10">
        <f t="shared" si="1"/>
        <v>0</v>
      </c>
      <c r="M44" s="11"/>
    </row>
    <row r="45" spans="2:13" ht="30.75" customHeight="1" x14ac:dyDescent="0.25">
      <c r="B45" s="9"/>
      <c r="C45" s="8"/>
      <c r="D45" s="9"/>
      <c r="E45" s="8"/>
      <c r="F45" s="8"/>
      <c r="G45" s="10"/>
      <c r="H45" s="10"/>
      <c r="I45" s="10"/>
      <c r="J45" s="10"/>
      <c r="K45" s="10"/>
      <c r="L45" s="10"/>
      <c r="M45" s="11"/>
    </row>
    <row r="46" spans="2:13" ht="30.75" customHeight="1" x14ac:dyDescent="0.25">
      <c r="B46" s="9"/>
      <c r="C46" s="8"/>
      <c r="D46" s="9"/>
      <c r="E46" s="8"/>
      <c r="F46" s="8"/>
      <c r="G46" s="10"/>
      <c r="H46" s="10"/>
      <c r="I46" s="10"/>
      <c r="J46" s="10"/>
      <c r="K46" s="10"/>
      <c r="L46" s="10"/>
      <c r="M46" s="11"/>
    </row>
    <row r="47" spans="2:13" ht="30.75" customHeight="1" x14ac:dyDescent="0.25">
      <c r="B47" s="9"/>
      <c r="C47" s="8"/>
      <c r="D47" s="9"/>
      <c r="E47" s="8"/>
      <c r="F47" s="8"/>
      <c r="G47" s="10"/>
      <c r="H47" s="10"/>
      <c r="I47" s="10"/>
      <c r="J47" s="10"/>
      <c r="K47" s="10"/>
      <c r="L47" s="10"/>
      <c r="M47" s="11"/>
    </row>
    <row r="48" spans="2:13" ht="30.75" customHeight="1" x14ac:dyDescent="0.25">
      <c r="B48" s="9"/>
      <c r="C48" s="8"/>
      <c r="D48" s="9"/>
      <c r="E48" s="8"/>
      <c r="F48" s="8"/>
      <c r="G48" s="10"/>
      <c r="H48" s="10"/>
      <c r="I48" s="10"/>
      <c r="J48" s="10"/>
      <c r="K48" s="10">
        <f t="shared" si="0"/>
        <v>0</v>
      </c>
      <c r="L48" s="10">
        <f t="shared" si="1"/>
        <v>0</v>
      </c>
      <c r="M48" s="17"/>
    </row>
    <row r="49" spans="2:13" ht="30.75" customHeight="1" x14ac:dyDescent="0.25">
      <c r="B49" s="9"/>
      <c r="C49" s="8"/>
      <c r="D49" s="9"/>
      <c r="E49" s="8"/>
      <c r="F49" s="8"/>
      <c r="G49" s="10"/>
      <c r="H49" s="10"/>
      <c r="I49" s="10"/>
      <c r="J49" s="10"/>
      <c r="K49" s="10">
        <f t="shared" si="0"/>
        <v>0</v>
      </c>
      <c r="L49" s="10">
        <f t="shared" si="1"/>
        <v>0</v>
      </c>
      <c r="M49" s="17"/>
    </row>
    <row r="50" spans="2:13" ht="30.75" customHeight="1" x14ac:dyDescent="0.25">
      <c r="B50" s="9"/>
      <c r="C50" s="8"/>
      <c r="D50" s="9"/>
      <c r="E50" s="8"/>
      <c r="F50" s="8"/>
      <c r="G50" s="10"/>
      <c r="H50" s="10"/>
      <c r="I50" s="10"/>
      <c r="J50" s="10"/>
      <c r="K50" s="10">
        <f t="shared" si="0"/>
        <v>0</v>
      </c>
      <c r="L50" s="10">
        <f t="shared" si="1"/>
        <v>0</v>
      </c>
      <c r="M50" s="17"/>
    </row>
    <row r="51" spans="2:13" ht="30.75" customHeight="1" x14ac:dyDescent="0.25">
      <c r="B51" s="9"/>
      <c r="C51" s="8"/>
      <c r="D51" s="9"/>
      <c r="E51" s="8"/>
      <c r="F51" s="8"/>
      <c r="G51" s="10"/>
      <c r="H51" s="10"/>
      <c r="I51" s="10"/>
      <c r="J51" s="10"/>
      <c r="K51" s="10">
        <f t="shared" si="0"/>
        <v>0</v>
      </c>
      <c r="L51" s="10">
        <f t="shared" si="1"/>
        <v>0</v>
      </c>
      <c r="M51" s="17"/>
    </row>
    <row r="52" spans="2:13" ht="30.75" customHeight="1" x14ac:dyDescent="0.25">
      <c r="B52" s="9"/>
      <c r="C52" s="8"/>
      <c r="D52" s="9"/>
      <c r="E52" s="8"/>
      <c r="F52" s="8"/>
      <c r="G52" s="10"/>
      <c r="H52" s="10"/>
      <c r="I52" s="10"/>
      <c r="J52" s="10"/>
      <c r="K52" s="10">
        <f t="shared" si="0"/>
        <v>0</v>
      </c>
      <c r="L52" s="10">
        <f t="shared" si="1"/>
        <v>0</v>
      </c>
      <c r="M52" s="17"/>
    </row>
    <row r="53" spans="2:13" ht="30.75" customHeight="1" x14ac:dyDescent="0.25">
      <c r="B53" s="9"/>
      <c r="C53" s="8"/>
      <c r="D53" s="9"/>
      <c r="E53" s="8"/>
      <c r="F53" s="8"/>
      <c r="G53" s="10"/>
      <c r="H53" s="10"/>
      <c r="I53" s="10"/>
      <c r="J53" s="10"/>
      <c r="K53" s="10">
        <f t="shared" si="0"/>
        <v>0</v>
      </c>
      <c r="L53" s="10">
        <f t="shared" si="1"/>
        <v>0</v>
      </c>
      <c r="M53" s="17"/>
    </row>
    <row r="54" spans="2:13" ht="30.75" customHeight="1" x14ac:dyDescent="0.25">
      <c r="B54" s="9"/>
      <c r="C54" s="8"/>
      <c r="D54" s="9"/>
      <c r="E54" s="8"/>
      <c r="F54" s="8"/>
      <c r="G54" s="10"/>
      <c r="H54" s="10"/>
      <c r="I54" s="10"/>
      <c r="J54" s="10"/>
      <c r="K54" s="10">
        <f t="shared" si="0"/>
        <v>0</v>
      </c>
      <c r="L54" s="10">
        <f t="shared" si="1"/>
        <v>0</v>
      </c>
      <c r="M54" s="17"/>
    </row>
    <row r="55" spans="2:13" ht="30.75" customHeight="1" x14ac:dyDescent="0.25">
      <c r="B55" s="38"/>
      <c r="C55" s="38"/>
      <c r="D55" s="38"/>
      <c r="E55" s="32"/>
      <c r="F55" s="33" t="s">
        <v>15</v>
      </c>
      <c r="G55" s="18">
        <f>SUM(G5:G54)</f>
        <v>450000</v>
      </c>
      <c r="H55" s="18">
        <f>SUM(H5:H54)</f>
        <v>225000</v>
      </c>
      <c r="I55" s="18">
        <f>SUM(I5:I54)</f>
        <v>458000</v>
      </c>
      <c r="J55" s="6">
        <f>H65</f>
        <v>215000</v>
      </c>
      <c r="K55" s="18">
        <f t="shared" ref="K55" si="2">SUM(K5:K54)</f>
        <v>8000</v>
      </c>
      <c r="L55" s="18">
        <f>J55-H55</f>
        <v>-10000</v>
      </c>
      <c r="M55" s="19"/>
    </row>
    <row r="56" spans="2:13" ht="15.75" thickBot="1" x14ac:dyDescent="0.3"/>
    <row r="57" spans="2:13" ht="42.75" customHeight="1" x14ac:dyDescent="0.25">
      <c r="F57" s="26" t="s">
        <v>35</v>
      </c>
      <c r="G57" s="36" t="s">
        <v>37</v>
      </c>
      <c r="H57" s="35" t="s">
        <v>36</v>
      </c>
    </row>
    <row r="58" spans="2:13" x14ac:dyDescent="0.25">
      <c r="F58" s="27" t="s">
        <v>4</v>
      </c>
      <c r="G58" s="3">
        <f>SUMIF(D5:D54,"Investimenti strutturali",H5:H54)</f>
        <v>167500</v>
      </c>
      <c r="H58" s="28">
        <f>IF(SUMIF(D5:D54,"Investimenti strutturali",J5:J54)&gt;SUMIF(D5:D54,"Investimenti strutturali",H5:H54),SUMIF(D5:D54,"Investimenti strutturali",H5:H54),SUMIF(D5:D54,"Investimenti strutturali",J5:J54))</f>
        <v>157500</v>
      </c>
    </row>
    <row r="59" spans="2:13" x14ac:dyDescent="0.25">
      <c r="F59" s="27" t="s">
        <v>11</v>
      </c>
      <c r="G59" s="3">
        <f>SUMIF(D5:D54,"Macchine e attrezzature",H5:H54)</f>
        <v>40000</v>
      </c>
      <c r="H59" s="28">
        <f>IF(SUMIF(D5:D54,"Macchine e attrezzature",J5:J54)&gt;SUMIF(D5:D54,"Macchine e attrezzature",H5:H54),SUMIF(D5:D54,"Macchine e attrezzature",H5:H54),SUMIF(D5:D54,"Macchine e attrezzature",J5:J54))</f>
        <v>40000</v>
      </c>
    </row>
    <row r="60" spans="2:13" x14ac:dyDescent="0.25">
      <c r="F60" s="27" t="s">
        <v>30</v>
      </c>
      <c r="G60" s="3">
        <f>SUMIF(D5:D54,"Acquisto immobili",H5:H54)</f>
        <v>0</v>
      </c>
      <c r="H60" s="28">
        <f>IF(SUMIF(D5:D54,"Acquisto immobili",J5:J54)&gt;SUMIF(D5:D54,"Acquisto immobili",H5:H54),SUMIF(D5:D54,"Acquisto immobili",H5:H54),SUMIF(D5:D54,"Acquisto immobili",J5:J54))</f>
        <v>0</v>
      </c>
    </row>
    <row r="61" spans="2:13" x14ac:dyDescent="0.25">
      <c r="F61" s="27" t="s">
        <v>32</v>
      </c>
      <c r="G61" s="3">
        <f>SUMIF(D5:D54,"Spese per attività di formazione e consulenza",H5:H54)</f>
        <v>0</v>
      </c>
      <c r="H61" s="28">
        <f>IF(SUMIF(D5:D54,"Spese per attività di formazione e consulenza",J5:J54)&gt;SUMIF(D5:D54,"Spese per attività di formazione e consulenza",H5:H54),SUMIF(D5:D54,"Spese per attività di formazione e consulenza",H5:H54),SUMIF(D5:D54,"Spese per attività di formazione e consulenza",J5:J54))</f>
        <v>0</v>
      </c>
    </row>
    <row r="62" spans="2:13" ht="30" x14ac:dyDescent="0.25">
      <c r="F62" s="39" t="s">
        <v>33</v>
      </c>
      <c r="G62" s="3">
        <f>SUMIF(D5:D54,"Spese per attività di studi, monitoraggio e ricerche",H5:H54)</f>
        <v>0</v>
      </c>
      <c r="H62" s="28">
        <f>IF(SUMIF(D5:D54,"Spese per attività di studi, monitoraggio e ricerche",J5:J54)&gt;SUMIF(D5:D54,"Spese per attività di studi, monitoraggio e ricerche",H5:H54),SUMIF(D5:D54,"Spese per attività di studi, monitoraggio e ricerche",H5:H54),SUMIF(D5:D54,"Spese per attività di studi, monitoraggio e ricerche",J5:J54))</f>
        <v>0</v>
      </c>
    </row>
    <row r="63" spans="2:13" x14ac:dyDescent="0.25">
      <c r="F63" s="27" t="s">
        <v>34</v>
      </c>
      <c r="G63" s="3">
        <f>SUMIF(D5:D54,"Premi e indennità",H5:H54)</f>
        <v>0</v>
      </c>
      <c r="H63" s="28">
        <f>IF(SUMIF(D5:D54,"Premi e indennità",J5:J54)&gt;SUMIF(D5:D54,"Premi e indennità",H5:H54),SUMIF(D5:D54,"Premi e indennità",H5:H54),SUMIF(D5:D54,"Premi e indennità",J5:J54))</f>
        <v>0</v>
      </c>
    </row>
    <row r="64" spans="2:13" ht="15.75" thickBot="1" x14ac:dyDescent="0.3">
      <c r="F64" s="29" t="s">
        <v>31</v>
      </c>
      <c r="G64" s="30">
        <f>SUMIF(D5:D54,"SPESE GENERALI",H5:H54)</f>
        <v>17500</v>
      </c>
      <c r="H64" s="31">
        <f>IF(SUMIF(D5:D54,"SPESE GENERALI",J5:J54)&gt;SUMIF(D5:D54,"SPESE GENERALI",H5:H54),SUMIF(D5:D54,"SPESE GENERALI",H5:H54),SUMIF(D5:D54,"SPESE GENERALI",J5:J54))</f>
        <v>17500</v>
      </c>
    </row>
    <row r="65" spans="6:8" x14ac:dyDescent="0.25">
      <c r="F65" s="4" t="s">
        <v>15</v>
      </c>
      <c r="G65" s="5">
        <f>SUM(G58:G64)</f>
        <v>225000</v>
      </c>
      <c r="H65" s="5">
        <f>SUM(H58:H64)</f>
        <v>215000</v>
      </c>
    </row>
    <row r="87" spans="2:8" ht="15.75" thickBot="1" x14ac:dyDescent="0.3">
      <c r="B87" s="24"/>
      <c r="C87" s="24"/>
      <c r="D87" s="24"/>
      <c r="E87" s="24"/>
      <c r="F87" s="24"/>
      <c r="G87" s="24"/>
      <c r="H87" s="24"/>
    </row>
    <row r="88" spans="2:8" x14ac:dyDescent="0.25">
      <c r="B88" s="23"/>
      <c r="C88" s="23"/>
      <c r="D88" s="23"/>
      <c r="E88" s="23"/>
      <c r="F88" s="23"/>
      <c r="G88" s="23"/>
      <c r="H88" s="23"/>
    </row>
    <row r="89" spans="2:8" hidden="1" x14ac:dyDescent="0.25">
      <c r="B89" s="20" t="s">
        <v>90</v>
      </c>
      <c r="C89" s="22" t="s">
        <v>96</v>
      </c>
      <c r="D89" s="20" t="s">
        <v>97</v>
      </c>
      <c r="E89" s="20" t="s">
        <v>91</v>
      </c>
      <c r="F89" s="20" t="s">
        <v>94</v>
      </c>
      <c r="G89" s="20" t="s">
        <v>92</v>
      </c>
      <c r="H89" s="20" t="s">
        <v>95</v>
      </c>
    </row>
    <row r="90" spans="2:8" hidden="1" x14ac:dyDescent="0.25">
      <c r="B90" s="2" t="s">
        <v>96</v>
      </c>
      <c r="C90" s="21" t="s">
        <v>38</v>
      </c>
      <c r="D90" s="2" t="s">
        <v>42</v>
      </c>
      <c r="E90" s="2" t="s">
        <v>56</v>
      </c>
      <c r="F90" s="2" t="s">
        <v>69</v>
      </c>
      <c r="G90" s="2" t="s">
        <v>78</v>
      </c>
      <c r="H90" s="2" t="s">
        <v>87</v>
      </c>
    </row>
    <row r="91" spans="2:8" hidden="1" x14ac:dyDescent="0.25">
      <c r="B91" s="2" t="s">
        <v>97</v>
      </c>
      <c r="C91" s="21" t="s">
        <v>39</v>
      </c>
      <c r="D91" s="2" t="s">
        <v>43</v>
      </c>
      <c r="E91" s="2" t="s">
        <v>57</v>
      </c>
      <c r="F91" s="2" t="s">
        <v>70</v>
      </c>
      <c r="G91" s="2" t="s">
        <v>79</v>
      </c>
      <c r="H91" s="2" t="s">
        <v>88</v>
      </c>
    </row>
    <row r="92" spans="2:8" hidden="1" x14ac:dyDescent="0.25">
      <c r="B92" s="2" t="s">
        <v>93</v>
      </c>
      <c r="C92" s="21" t="s">
        <v>40</v>
      </c>
      <c r="D92" s="2" t="s">
        <v>44</v>
      </c>
      <c r="E92" s="2" t="s">
        <v>58</v>
      </c>
      <c r="F92" s="2" t="s">
        <v>71</v>
      </c>
      <c r="G92" s="2" t="s">
        <v>80</v>
      </c>
      <c r="H92" s="2" t="s">
        <v>89</v>
      </c>
    </row>
    <row r="93" spans="2:8" hidden="1" x14ac:dyDescent="0.25">
      <c r="B93" s="2" t="s">
        <v>94</v>
      </c>
      <c r="C93" s="21" t="s">
        <v>41</v>
      </c>
      <c r="D93" s="2" t="s">
        <v>45</v>
      </c>
      <c r="E93" s="2" t="s">
        <v>59</v>
      </c>
      <c r="F93" s="2" t="s">
        <v>72</v>
      </c>
      <c r="G93" s="2" t="s">
        <v>81</v>
      </c>
    </row>
    <row r="94" spans="2:8" hidden="1" x14ac:dyDescent="0.25">
      <c r="B94" s="2" t="s">
        <v>92</v>
      </c>
      <c r="D94" s="2" t="s">
        <v>46</v>
      </c>
      <c r="E94" s="2" t="s">
        <v>60</v>
      </c>
      <c r="F94" s="2" t="s">
        <v>73</v>
      </c>
      <c r="G94" s="2" t="s">
        <v>82</v>
      </c>
    </row>
    <row r="95" spans="2:8" hidden="1" x14ac:dyDescent="0.25">
      <c r="B95" s="2" t="s">
        <v>95</v>
      </c>
      <c r="D95" s="2" t="s">
        <v>47</v>
      </c>
      <c r="E95" s="2" t="s">
        <v>61</v>
      </c>
      <c r="F95" s="2" t="s">
        <v>74</v>
      </c>
      <c r="G95" s="2" t="s">
        <v>83</v>
      </c>
    </row>
    <row r="96" spans="2:8" hidden="1" x14ac:dyDescent="0.25">
      <c r="D96" s="2" t="s">
        <v>48</v>
      </c>
      <c r="E96" s="2" t="s">
        <v>62</v>
      </c>
      <c r="F96" s="2" t="s">
        <v>75</v>
      </c>
      <c r="G96" s="2" t="s">
        <v>84</v>
      </c>
    </row>
    <row r="97" spans="2:8" hidden="1" x14ac:dyDescent="0.25">
      <c r="D97" s="2" t="s">
        <v>49</v>
      </c>
      <c r="E97" s="2" t="s">
        <v>63</v>
      </c>
      <c r="F97" s="2" t="s">
        <v>76</v>
      </c>
      <c r="G97" s="2" t="s">
        <v>85</v>
      </c>
    </row>
    <row r="98" spans="2:8" hidden="1" x14ac:dyDescent="0.25">
      <c r="D98" s="2" t="s">
        <v>50</v>
      </c>
      <c r="E98" s="2" t="s">
        <v>64</v>
      </c>
      <c r="F98" s="2" t="s">
        <v>77</v>
      </c>
      <c r="G98" s="2" t="s">
        <v>86</v>
      </c>
    </row>
    <row r="99" spans="2:8" hidden="1" x14ac:dyDescent="0.25">
      <c r="D99" s="2" t="s">
        <v>51</v>
      </c>
      <c r="E99" s="2" t="s">
        <v>65</v>
      </c>
    </row>
    <row r="100" spans="2:8" hidden="1" x14ac:dyDescent="0.25">
      <c r="D100" s="2" t="s">
        <v>52</v>
      </c>
      <c r="E100" s="2" t="s">
        <v>66</v>
      </c>
    </row>
    <row r="101" spans="2:8" hidden="1" x14ac:dyDescent="0.25">
      <c r="D101" s="2" t="s">
        <v>53</v>
      </c>
      <c r="E101" s="2" t="s">
        <v>67</v>
      </c>
    </row>
    <row r="102" spans="2:8" hidden="1" x14ac:dyDescent="0.25">
      <c r="D102" s="2" t="s">
        <v>54</v>
      </c>
      <c r="E102" s="2" t="s">
        <v>68</v>
      </c>
    </row>
    <row r="103" spans="2:8" hidden="1" x14ac:dyDescent="0.25">
      <c r="D103" s="2" t="s">
        <v>55</v>
      </c>
    </row>
    <row r="104" spans="2:8" ht="15.75" thickBot="1" x14ac:dyDescent="0.3">
      <c r="B104" s="25"/>
      <c r="C104" s="25"/>
      <c r="D104" s="25"/>
      <c r="E104" s="25"/>
      <c r="F104" s="25"/>
      <c r="G104" s="25"/>
      <c r="H104" s="25"/>
    </row>
  </sheetData>
  <sheetProtection insertColumns="0"/>
  <mergeCells count="1">
    <mergeCell ref="B55:D55"/>
  </mergeCells>
  <conditionalFormatting sqref="J55">
    <cfRule type="expression" dxfId="0" priority="1">
      <formula>SUM(J5:J54)&gt;H55</formula>
    </cfRule>
  </conditionalFormatting>
  <dataValidations count="3">
    <dataValidation type="list" allowBlank="1" showInputMessage="1" showErrorMessage="1" sqref="E5:E54">
      <formula1>Descrizione_natura</formula1>
    </dataValidation>
    <dataValidation type="list" allowBlank="1" showInputMessage="1" showErrorMessage="1" sqref="F5:F54">
      <formula1>INDIRECT(E5)</formula1>
    </dataValidation>
    <dataValidation type="list" allowBlank="1" showInputMessage="1" showErrorMessage="1" sqref="D5:D54">
      <formula1>$F$58:$F$64</formula1>
    </dataValidation>
  </dataValidations>
  <hyperlinks>
    <hyperlink ref="C4" location="_ftn1" display="_ftn1"/>
  </hyperlinks>
  <pageMargins left="0.70866141732283472" right="0.70866141732283472" top="0.74803149606299213" bottom="0.74803149606299213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9</vt:i4>
      </vt:variant>
    </vt:vector>
  </HeadingPairs>
  <TitlesOfParts>
    <vt:vector size="10" baseType="lpstr">
      <vt:lpstr>quadro confronto variante</vt:lpstr>
      <vt:lpstr>_01_Acquisto_di_beni_pubblica_amministrazione</vt:lpstr>
      <vt:lpstr>_02_Acquisto_o_realizzazione_di_servizi_pubblica_amministrazione</vt:lpstr>
      <vt:lpstr>_03_Realizzazione_di_lavori_pubblici</vt:lpstr>
      <vt:lpstr>_06_Concessione_di_contributi_ad_altri_soggetti_diversi_da_unità_produttive</vt:lpstr>
      <vt:lpstr>_07_Concessione_di_incentivi_ad_unità_produttive</vt:lpstr>
      <vt:lpstr>_08_Sottoscrizione_iniziale_o_aumento_di_capitale_sociale_compresi_spin_off_fondi_di_rischio_o_di_garanzia</vt:lpstr>
      <vt:lpstr>'quadro confronto variante'!_ftnref1</vt:lpstr>
      <vt:lpstr>'quadro confronto variante'!Area_stampa</vt:lpstr>
      <vt:lpstr>Descrizione_natura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2024-06-03T07:44:56Z</dcterms:modified>
</cp:coreProperties>
</file>